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9" i="1" l="1"/>
  <c r="G55" i="1" l="1"/>
  <c r="G57" i="1" s="1"/>
  <c r="E55" i="1"/>
  <c r="D39" i="1"/>
  <c r="E39" i="1" s="1"/>
  <c r="E40" i="1"/>
  <c r="F6" i="1"/>
  <c r="E20" i="1" l="1"/>
  <c r="E13" i="1" s="1"/>
  <c r="F13" i="1"/>
  <c r="D13" i="1"/>
  <c r="D29" i="1"/>
  <c r="E29" i="1" s="1"/>
  <c r="E31" i="1"/>
  <c r="E37" i="1"/>
  <c r="E54" i="1" l="1"/>
  <c r="E53" i="1"/>
  <c r="E52" i="1"/>
  <c r="E51" i="1"/>
  <c r="E21" i="1"/>
  <c r="E19" i="1"/>
  <c r="E18" i="1"/>
  <c r="E7" i="1"/>
  <c r="D22" i="1"/>
  <c r="E17" i="1"/>
  <c r="E9" i="1" l="1"/>
  <c r="F29" i="1"/>
  <c r="F55" i="1" s="1"/>
  <c r="D6" i="1" l="1"/>
  <c r="D55" i="1" s="1"/>
  <c r="E36" i="1"/>
  <c r="E35" i="1"/>
  <c r="E34" i="1"/>
  <c r="E33" i="1"/>
  <c r="E56" i="1" l="1"/>
  <c r="F57" i="1" l="1"/>
  <c r="D57" i="1"/>
  <c r="E38" i="1"/>
  <c r="E32" i="1"/>
  <c r="E50" i="1"/>
  <c r="E26" i="1" l="1"/>
  <c r="E16" i="1"/>
  <c r="E15" i="1"/>
  <c r="E10" i="1"/>
  <c r="E6" i="1" l="1"/>
  <c r="E22" i="1"/>
  <c r="E57" i="1" l="1"/>
</calcChain>
</file>

<file path=xl/sharedStrings.xml><?xml version="1.0" encoding="utf-8"?>
<sst xmlns="http://schemas.openxmlformats.org/spreadsheetml/2006/main" count="103" uniqueCount="78">
  <si>
    <t>№п/п</t>
  </si>
  <si>
    <t>на 1м2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</si>
  <si>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</si>
  <si>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</si>
  <si>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</si>
  <si>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</si>
  <si>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</si>
  <si>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</si>
  <si>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</si>
  <si>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</si>
  <si>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Полная стоимость услуг</t>
  </si>
  <si>
    <t>руб.</t>
  </si>
  <si>
    <t>уборка мусорной площадки</t>
  </si>
  <si>
    <t xml:space="preserve"> руб.</t>
  </si>
  <si>
    <t>Прибыль управляющей компании</t>
  </si>
  <si>
    <t>Содержание придомовой территории</t>
  </si>
  <si>
    <t>рудования и конструкций МКД</t>
  </si>
  <si>
    <t>Обслуживание лифта,страхование</t>
  </si>
  <si>
    <t xml:space="preserve">Факт </t>
  </si>
  <si>
    <t>вывоз строительного мусора</t>
  </si>
  <si>
    <t>услуги садовника,озеленение,</t>
  </si>
  <si>
    <t>Факт за</t>
  </si>
  <si>
    <t xml:space="preserve"> ОТЧЕТ ПО  СОДЕРЖАНИЮ И РЕМОНТУ ЖИЛЬЯ</t>
  </si>
  <si>
    <t xml:space="preserve">             ж.д. ул.Орбитальная 74</t>
  </si>
  <si>
    <t>Техобслуживание пожарной сигн.</t>
  </si>
  <si>
    <t>Налог и другие обязательства</t>
  </si>
  <si>
    <t>тариф на 1м2</t>
  </si>
  <si>
    <t>Утвержденный</t>
  </si>
  <si>
    <t>Содержание дома и ремонт жилья</t>
  </si>
  <si>
    <t>инвентарь хозтовары(мешки,известь,краск)</t>
  </si>
  <si>
    <t>сантехматериалы:труба,краны,затвор,хомуты</t>
  </si>
  <si>
    <t>ИТОГО</t>
  </si>
  <si>
    <t>ДЕФИЦИТ :</t>
  </si>
  <si>
    <t>Налоги                                                                                     -0,08 руб.  на 1м2</t>
  </si>
  <si>
    <t>за 2019г</t>
  </si>
  <si>
    <t>покос трав,чистка снега</t>
  </si>
  <si>
    <t>2019г</t>
  </si>
  <si>
    <t>План</t>
  </si>
  <si>
    <t>2020г</t>
  </si>
  <si>
    <t>изготовл.ключей,замки,ремонт дверей,решетки</t>
  </si>
  <si>
    <t xml:space="preserve">дезинсекция </t>
  </si>
  <si>
    <t>эл.тов:прожектор,лампы,кабель канал,коврикдиэл</t>
  </si>
  <si>
    <t>ключи,сверло,инвентарь,хозтовары</t>
  </si>
  <si>
    <t>граффити(краска)</t>
  </si>
  <si>
    <t xml:space="preserve">замена трасформат.ОД  </t>
  </si>
  <si>
    <t>подсветка адресной таблички</t>
  </si>
  <si>
    <t>Обеспечение вывоза мусора</t>
  </si>
  <si>
    <t>подготовка к отопит.сезону,гидроопресс</t>
  </si>
  <si>
    <t>замена выпускной трубы канализации</t>
  </si>
  <si>
    <t>ремонт водоснабжения</t>
  </si>
  <si>
    <t>Техобслуживание УУТЭ,замена водомера</t>
  </si>
  <si>
    <t>ремонт плитки во 2-м и 1-м  подъездах</t>
  </si>
  <si>
    <t>косметич. частичный ремонт холлов,лестница 1-м под</t>
  </si>
  <si>
    <t>косметический ремонт пандуса всего дома</t>
  </si>
  <si>
    <t>аварийная служба (круглосуточная)</t>
  </si>
  <si>
    <t>юридические услуги</t>
  </si>
  <si>
    <t>сайтыУК и ГИС-3375=, почтовые 6037,обучен1312</t>
  </si>
  <si>
    <t>техподдержка 1С-11330,4, услуги связи-6330,43</t>
  </si>
  <si>
    <t>Расходы на управление жилого МКД</t>
  </si>
  <si>
    <t>заправка катр.4533,9,сод.оргтех6695</t>
  </si>
  <si>
    <r>
      <t>Прочие:</t>
    </r>
    <r>
      <rPr>
        <i/>
        <sz val="12"/>
        <rFont val="Arial Cyr"/>
        <charset val="204"/>
      </rPr>
      <t>аренда87406,усл.банк-69110.гсм19667.канцтов5863</t>
    </r>
  </si>
  <si>
    <t>общехоз.расходы</t>
  </si>
  <si>
    <t>Содержание МОП</t>
  </si>
  <si>
    <t>Придомовой территории</t>
  </si>
  <si>
    <t>руб на 1м2</t>
  </si>
  <si>
    <t>руб.на 1м2</t>
  </si>
  <si>
    <t xml:space="preserve">Плановый тариф  содержание и ремонт жилья </t>
  </si>
  <si>
    <t>подписка-1770  чек-онлайн6540,эл.отч-665</t>
  </si>
  <si>
    <t xml:space="preserve"> в том числе :Резерв на отпуска -139218</t>
  </si>
  <si>
    <t xml:space="preserve">                     Налоги от зарплаты-(30,2%)545358</t>
  </si>
  <si>
    <t>Фонд оплаты труда  с налогами</t>
  </si>
  <si>
    <t>Зарплата-рост 6% и Налоги от зарплаты- рост на 10%</t>
  </si>
  <si>
    <t>формирование квитанций по капремонту</t>
  </si>
  <si>
    <t>Обслуживание и текущий ремонт ВДС и конструкций МКД   -2,49 руб. на 1м2</t>
  </si>
  <si>
    <t>19,85+</t>
  </si>
  <si>
    <t>нет</t>
  </si>
  <si>
    <t>ИТОГО :   Дефицит  тарифа на 5 руб.54 коп.</t>
  </si>
  <si>
    <t>3,67-(5,54-1,08-0,79)=23,52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</si>
</sst>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14"/>
      <name val="Arial Cyr"/>
      <charset val="204"/>
    </font>
    <font>
      <b/>
      <i/>
      <sz val="14"/>
      <name val="Arial Cyr"/>
      <charset val="204"/>
    </font>
    <font>
      <i/>
      <sz val="14"/>
      <name val="Arial Cyr"/>
      <charset val="204"/>
    </font>
    <font>
      <sz val="14"/>
      <name val="Arial Cyr"/>
      <charset val="204"/>
    </font>
    <font>
      <b/>
      <i/>
      <sz val="9"/>
      <name val="Arial Cyr"/>
      <charset val="204"/>
    </font>
    <font>
      <i/>
      <sz val="9"/>
      <name val="Arial Cyr"/>
      <charset val="204"/>
    </font>
    <font>
      <sz val="16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2" fillId="0" borderId="0" xfId="0" applyFont="1" applyAlignment="1"/>
    <xf numFmtId="0" fontId="6" fillId="0" borderId="1" xfId="0" applyFont="1" applyBorder="1"/>
    <xf numFmtId="2" fontId="6" fillId="0" borderId="1" xfId="0" applyNumberFormat="1" applyFont="1" applyBorder="1"/>
    <xf numFmtId="0" fontId="6" fillId="0" borderId="2" xfId="0" applyFont="1" applyBorder="1"/>
    <xf numFmtId="2" fontId="6" fillId="0" borderId="2" xfId="0" applyNumberFormat="1" applyFont="1" applyBorder="1"/>
    <xf numFmtId="0" fontId="8" fillId="0" borderId="7" xfId="0" applyFont="1" applyBorder="1"/>
    <xf numFmtId="0" fontId="8" fillId="0" borderId="3" xfId="0" applyFont="1" applyBorder="1"/>
    <xf numFmtId="2" fontId="8" fillId="0" borderId="3" xfId="0" applyNumberFormat="1" applyFont="1" applyBorder="1"/>
    <xf numFmtId="0" fontId="9" fillId="0" borderId="3" xfId="0" applyFont="1" applyBorder="1"/>
    <xf numFmtId="0" fontId="9" fillId="0" borderId="2" xfId="0" applyFont="1" applyBorder="1"/>
    <xf numFmtId="0" fontId="8" fillId="0" borderId="2" xfId="0" applyFont="1" applyBorder="1"/>
    <xf numFmtId="0" fontId="6" fillId="0" borderId="6" xfId="0" applyFont="1" applyBorder="1"/>
    <xf numFmtId="2" fontId="6" fillId="0" borderId="6" xfId="0" applyNumberFormat="1" applyFont="1" applyBorder="1"/>
    <xf numFmtId="0" fontId="6" fillId="0" borderId="7" xfId="0" applyFont="1" applyBorder="1"/>
    <xf numFmtId="2" fontId="6" fillId="0" borderId="3" xfId="0" applyNumberFormat="1" applyFont="1" applyBorder="1"/>
    <xf numFmtId="0" fontId="6" fillId="0" borderId="3" xfId="0" applyFont="1" applyBorder="1"/>
    <xf numFmtId="0" fontId="9" fillId="0" borderId="7" xfId="0" applyFont="1" applyBorder="1"/>
    <xf numFmtId="0" fontId="9" fillId="0" borderId="1" xfId="0" applyFont="1" applyBorder="1"/>
    <xf numFmtId="0" fontId="6" fillId="0" borderId="5" xfId="0" applyFont="1" applyBorder="1"/>
    <xf numFmtId="0" fontId="10" fillId="0" borderId="1" xfId="0" applyFont="1" applyBorder="1"/>
    <xf numFmtId="0" fontId="10" fillId="0" borderId="2" xfId="0" applyFont="1" applyBorder="1"/>
    <xf numFmtId="0" fontId="11" fillId="0" borderId="3" xfId="0" applyFont="1" applyBorder="1"/>
    <xf numFmtId="0" fontId="11" fillId="0" borderId="2" xfId="0" applyFont="1" applyBorder="1"/>
    <xf numFmtId="0" fontId="10" fillId="0" borderId="11" xfId="0" applyFont="1" applyBorder="1"/>
    <xf numFmtId="0" fontId="10" fillId="0" borderId="8" xfId="0" applyFont="1" applyBorder="1"/>
    <xf numFmtId="0" fontId="10" fillId="0" borderId="3" xfId="0" applyFont="1" applyBorder="1"/>
    <xf numFmtId="0" fontId="11" fillId="0" borderId="1" xfId="0" applyFont="1" applyBorder="1"/>
    <xf numFmtId="0" fontId="10" fillId="0" borderId="6" xfId="0" applyFont="1" applyBorder="1"/>
    <xf numFmtId="0" fontId="8" fillId="0" borderId="12" xfId="0" applyFont="1" applyBorder="1"/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6" fillId="0" borderId="0" xfId="0" applyFont="1" applyFill="1" applyBorder="1"/>
    <xf numFmtId="0" fontId="6" fillId="0" borderId="0" xfId="0" applyFont="1"/>
    <xf numFmtId="0" fontId="13" fillId="0" borderId="1" xfId="0" applyFont="1" applyBorder="1"/>
    <xf numFmtId="0" fontId="13" fillId="0" borderId="6" xfId="0" applyFont="1" applyBorder="1"/>
    <xf numFmtId="0" fontId="13" fillId="0" borderId="2" xfId="0" applyFont="1" applyBorder="1"/>
    <xf numFmtId="0" fontId="8" fillId="0" borderId="4" xfId="0" applyFont="1" applyBorder="1"/>
    <xf numFmtId="2" fontId="8" fillId="0" borderId="2" xfId="0" applyNumberFormat="1" applyFont="1" applyBorder="1"/>
    <xf numFmtId="0" fontId="7" fillId="0" borderId="6" xfId="0" applyFont="1" applyBorder="1"/>
    <xf numFmtId="0" fontId="7" fillId="0" borderId="5" xfId="0" applyFont="1" applyBorder="1"/>
    <xf numFmtId="2" fontId="7" fillId="0" borderId="6" xfId="0" applyNumberFormat="1" applyFont="1" applyBorder="1"/>
    <xf numFmtId="0" fontId="7" fillId="2" borderId="6" xfId="0" applyFont="1" applyFill="1" applyBorder="1"/>
    <xf numFmtId="0" fontId="7" fillId="2" borderId="5" xfId="0" applyFont="1" applyFill="1" applyBorder="1"/>
    <xf numFmtId="0" fontId="10" fillId="2" borderId="6" xfId="0" applyFont="1" applyFill="1" applyBorder="1"/>
    <xf numFmtId="2" fontId="7" fillId="2" borderId="6" xfId="0" applyNumberFormat="1" applyFont="1" applyFill="1" applyBorder="1"/>
    <xf numFmtId="0" fontId="13" fillId="0" borderId="5" xfId="0" applyFont="1" applyBorder="1"/>
    <xf numFmtId="0" fontId="13" fillId="0" borderId="3" xfId="0" applyFont="1" applyBorder="1"/>
    <xf numFmtId="0" fontId="13" fillId="0" borderId="10" xfId="0" applyFont="1" applyBorder="1"/>
    <xf numFmtId="0" fontId="8" fillId="0" borderId="0" xfId="0" applyFont="1" applyBorder="1"/>
    <xf numFmtId="0" fontId="6" fillId="0" borderId="0" xfId="0" applyFont="1" applyBorder="1"/>
    <xf numFmtId="0" fontId="13" fillId="0" borderId="9" xfId="0" applyFont="1" applyBorder="1"/>
    <xf numFmtId="0" fontId="13" fillId="0" borderId="4" xfId="0" applyFont="1" applyBorder="1"/>
    <xf numFmtId="0" fontId="14" fillId="0" borderId="6" xfId="0" applyFont="1" applyBorder="1"/>
    <xf numFmtId="0" fontId="6" fillId="0" borderId="14" xfId="0" applyFont="1" applyBorder="1"/>
    <xf numFmtId="2" fontId="8" fillId="0" borderId="1" xfId="0" applyNumberFormat="1" applyFont="1" applyBorder="1"/>
    <xf numFmtId="0" fontId="6" fillId="0" borderId="15" xfId="0" applyFont="1" applyBorder="1"/>
    <xf numFmtId="0" fontId="15" fillId="0" borderId="7" xfId="0" applyFont="1" applyBorder="1"/>
    <xf numFmtId="0" fontId="15" fillId="0" borderId="9" xfId="0" applyFont="1" applyBorder="1"/>
    <xf numFmtId="0" fontId="14" fillId="0" borderId="7" xfId="0" applyFont="1" applyBorder="1"/>
    <xf numFmtId="0" fontId="14" fillId="0" borderId="3" xfId="0" applyFont="1" applyBorder="1"/>
    <xf numFmtId="0" fontId="7" fillId="0" borderId="3" xfId="0" applyFont="1" applyBorder="1"/>
    <xf numFmtId="0" fontId="14" fillId="0" borderId="4" xfId="0" applyFont="1" applyBorder="1"/>
    <xf numFmtId="0" fontId="8" fillId="0" borderId="8" xfId="0" applyFont="1" applyBorder="1"/>
    <xf numFmtId="0" fontId="8" fillId="0" borderId="13" xfId="0" applyFont="1" applyBorder="1"/>
    <xf numFmtId="2" fontId="8" fillId="0" borderId="16" xfId="0" applyNumberFormat="1" applyFont="1" applyBorder="1"/>
    <xf numFmtId="2" fontId="7" fillId="0" borderId="3" xfId="0" applyNumberFormat="1" applyFont="1" applyBorder="1"/>
    <xf numFmtId="0" fontId="8" fillId="0" borderId="1" xfId="0" applyFont="1" applyBorder="1"/>
    <xf numFmtId="0" fontId="0" fillId="0" borderId="0" xfId="0" applyBorder="1"/>
    <xf numFmtId="0" fontId="13" fillId="0" borderId="0" xfId="0" applyFont="1" applyBorder="1"/>
    <xf numFmtId="0" fontId="13" fillId="0" borderId="0" xfId="0" applyFont="1"/>
    <xf numFmtId="0" fontId="4" fillId="0" borderId="0" xfId="0" applyFont="1"/>
    <xf numFmtId="2" fontId="13" fillId="0" borderId="0" xfId="0" applyNumberFormat="1" applyFont="1"/>
    <xf numFmtId="0" fontId="13" fillId="0" borderId="0" xfId="0" applyFont="1" applyFill="1" applyBorder="1"/>
    <xf numFmtId="0" fontId="13" fillId="3" borderId="0" xfId="0" applyFont="1" applyFill="1"/>
    <xf numFmtId="0" fontId="2" fillId="3" borderId="0" xfId="0" applyFont="1" applyFill="1"/>
    <xf numFmtId="0" fontId="0" fillId="3" borderId="0" xfId="0" applyFill="1"/>
    <xf numFmtId="2" fontId="9" fillId="0" borderId="1" xfId="0" applyNumberFormat="1" applyFont="1" applyBorder="1"/>
    <xf numFmtId="0" fontId="2" fillId="0" borderId="9" xfId="0" applyFont="1" applyBorder="1"/>
    <xf numFmtId="0" fontId="2" fillId="0" borderId="7" xfId="0" applyFont="1" applyBorder="1"/>
    <xf numFmtId="0" fontId="2" fillId="0" borderId="3" xfId="0" applyFont="1" applyBorder="1"/>
    <xf numFmtId="0" fontId="0" fillId="3" borderId="1" xfId="0" applyFont="1" applyFill="1" applyBorder="1"/>
    <xf numFmtId="0" fontId="0" fillId="3" borderId="2" xfId="0" applyFont="1" applyFill="1" applyBorder="1"/>
    <xf numFmtId="2" fontId="4" fillId="3" borderId="6" xfId="0" applyNumberFormat="1" applyFont="1" applyFill="1" applyBorder="1"/>
    <xf numFmtId="0" fontId="4" fillId="3" borderId="3" xfId="0" applyFont="1" applyFill="1" applyBorder="1"/>
    <xf numFmtId="0" fontId="5" fillId="3" borderId="3" xfId="0" applyFont="1" applyFill="1" applyBorder="1"/>
    <xf numFmtId="0" fontId="5" fillId="3" borderId="2" xfId="0" applyFont="1" applyFill="1" applyBorder="1"/>
    <xf numFmtId="0" fontId="4" fillId="3" borderId="1" xfId="0" applyFont="1" applyFill="1" applyBorder="1"/>
    <xf numFmtId="0" fontId="4" fillId="3" borderId="2" xfId="0" applyFont="1" applyFill="1" applyBorder="1"/>
    <xf numFmtId="0" fontId="4" fillId="3" borderId="6" xfId="0" applyFont="1" applyFill="1" applyBorder="1"/>
    <xf numFmtId="0" fontId="1" fillId="3" borderId="3" xfId="0" applyFont="1" applyFill="1" applyBorder="1"/>
    <xf numFmtId="0" fontId="1" fillId="3" borderId="1" xfId="0" applyFont="1" applyFill="1" applyBorder="1"/>
    <xf numFmtId="0" fontId="7" fillId="3" borderId="6" xfId="0" applyFont="1" applyFill="1" applyBorder="1"/>
    <xf numFmtId="2" fontId="14" fillId="3" borderId="6" xfId="0" applyNumberFormat="1" applyFont="1" applyFill="1" applyBorder="1"/>
    <xf numFmtId="0" fontId="0" fillId="0" borderId="17" xfId="0" applyBorder="1"/>
    <xf numFmtId="2" fontId="7" fillId="4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abSelected="1" topLeftCell="A26" zoomScaleNormal="100" workbookViewId="0">
      <selection activeCell="E72" sqref="E72"/>
    </sheetView>
  </sheetViews>
  <sheetFormatPr defaultRowHeight="13.2" x14ac:dyDescent="0.25"/>
  <cols>
    <col min="1" max="1" width="11" customWidth="1"/>
    <col min="2" max="2" width="64.33203125" customWidth="1"/>
    <col min="3" max="3" width="7.44140625" customWidth="1"/>
    <col min="4" max="4" width="15.77734375" customWidth="1"/>
    <col min="5" max="5" width="15.5546875" customWidth="1"/>
    <col min="6" max="6" width="20.44140625" customWidth="1"/>
    <col min="7" max="7" width="12.77734375" customWidth="1"/>
    <col min="8" max="8" width="12" customWidth="1"/>
  </cols>
  <sheetData>
    <row r="1" spans="1:8" ht="20.399999999999999" x14ac:dyDescent="0.35">
      <c r="A1" s="9"/>
      <c r="B1" s="38" t="s">
        <v>22</v>
      </c>
      <c r="C1" s="38"/>
      <c r="D1" s="38"/>
      <c r="E1" s="39"/>
      <c r="F1" s="40"/>
      <c r="G1" s="2"/>
      <c r="H1" s="5"/>
    </row>
    <row r="2" spans="1:8" ht="20.399999999999999" x14ac:dyDescent="0.35">
      <c r="A2" s="1"/>
      <c r="B2" s="39" t="s">
        <v>23</v>
      </c>
      <c r="C2" s="39"/>
      <c r="D2" s="40" t="s">
        <v>34</v>
      </c>
      <c r="E2" s="39"/>
      <c r="F2" s="39"/>
      <c r="G2" s="2"/>
      <c r="H2" s="5"/>
    </row>
    <row r="3" spans="1:8" ht="21" thickBot="1" x14ac:dyDescent="0.4">
      <c r="A3" s="1"/>
      <c r="B3" s="39"/>
      <c r="C3" s="40"/>
      <c r="D3" s="40"/>
      <c r="E3" s="40"/>
      <c r="F3" s="40"/>
      <c r="G3" s="1">
        <v>14198.12</v>
      </c>
    </row>
    <row r="4" spans="1:8" ht="13.8" x14ac:dyDescent="0.25">
      <c r="A4" s="7" t="s">
        <v>0</v>
      </c>
      <c r="B4" s="3" t="s">
        <v>2</v>
      </c>
      <c r="C4" s="7" t="s">
        <v>4</v>
      </c>
      <c r="D4" s="41" t="s">
        <v>21</v>
      </c>
      <c r="E4" s="41" t="s">
        <v>18</v>
      </c>
      <c r="F4" s="41" t="s">
        <v>27</v>
      </c>
      <c r="G4" s="92" t="s">
        <v>37</v>
      </c>
    </row>
    <row r="5" spans="1:8" ht="23.25" customHeight="1" thickBot="1" x14ac:dyDescent="0.3">
      <c r="A5" s="4"/>
      <c r="B5" s="6"/>
      <c r="C5" s="8" t="s">
        <v>3</v>
      </c>
      <c r="D5" s="42" t="s">
        <v>36</v>
      </c>
      <c r="E5" s="42" t="s">
        <v>1</v>
      </c>
      <c r="F5" s="42" t="s">
        <v>26</v>
      </c>
      <c r="G5" s="93" t="s">
        <v>38</v>
      </c>
    </row>
    <row r="6" spans="1:8" ht="24.6" customHeight="1" thickBot="1" x14ac:dyDescent="0.35">
      <c r="A6" s="46">
        <v>1</v>
      </c>
      <c r="B6" s="57" t="s">
        <v>15</v>
      </c>
      <c r="C6" s="64" t="s">
        <v>9</v>
      </c>
      <c r="D6" s="27">
        <f>D8+D9+D10+D11+D7</f>
        <v>64922.36</v>
      </c>
      <c r="E6" s="21">
        <f>E8+E7+E9+E10+E11</f>
        <v>0.38105021415980894</v>
      </c>
      <c r="F6" s="27">
        <f>F7+F9+F10</f>
        <v>0.19999999999999998</v>
      </c>
      <c r="G6" s="94">
        <v>0.38</v>
      </c>
    </row>
    <row r="7" spans="1:8" ht="18.600000000000001" customHeight="1" x14ac:dyDescent="0.35">
      <c r="A7" s="10"/>
      <c r="B7" s="60" t="s">
        <v>35</v>
      </c>
      <c r="C7" s="34" t="s">
        <v>9</v>
      </c>
      <c r="D7" s="60">
        <v>29608.560000000001</v>
      </c>
      <c r="E7" s="16">
        <f>D7/12/G3</f>
        <v>0.17378216270886568</v>
      </c>
      <c r="F7" s="61"/>
      <c r="G7" s="95"/>
    </row>
    <row r="8" spans="1:8" ht="1.8" hidden="1" customHeight="1" x14ac:dyDescent="0.35">
      <c r="A8" s="15"/>
      <c r="B8" s="60"/>
      <c r="C8" s="30" t="s">
        <v>9</v>
      </c>
      <c r="D8" s="60"/>
      <c r="E8" s="16"/>
      <c r="F8" s="60">
        <v>1.5</v>
      </c>
      <c r="G8" s="96"/>
    </row>
    <row r="9" spans="1:8" ht="18" customHeight="1" x14ac:dyDescent="0.35">
      <c r="A9" s="15"/>
      <c r="B9" s="60" t="s">
        <v>20</v>
      </c>
      <c r="C9" s="30"/>
      <c r="D9" s="60">
        <v>30625</v>
      </c>
      <c r="E9" s="16">
        <f>D9/12/G3</f>
        <v>0.17974797602311668</v>
      </c>
      <c r="F9" s="60">
        <v>0.18</v>
      </c>
      <c r="G9" s="96"/>
    </row>
    <row r="10" spans="1:8" ht="18" customHeight="1" x14ac:dyDescent="0.35">
      <c r="A10" s="15"/>
      <c r="B10" s="60" t="s">
        <v>29</v>
      </c>
      <c r="C10" s="30" t="s">
        <v>9</v>
      </c>
      <c r="D10" s="60">
        <v>4688.8</v>
      </c>
      <c r="E10" s="16">
        <f>D10/12/G3</f>
        <v>2.7520075427826595E-2</v>
      </c>
      <c r="F10" s="60">
        <v>0.02</v>
      </c>
      <c r="G10" s="96"/>
    </row>
    <row r="11" spans="1:8" ht="0.6" customHeight="1" thickBot="1" x14ac:dyDescent="0.4">
      <c r="A11" s="15"/>
      <c r="B11" s="60"/>
      <c r="C11" s="30"/>
      <c r="D11" s="60"/>
      <c r="E11" s="16"/>
      <c r="F11" s="60"/>
      <c r="G11" s="96"/>
    </row>
    <row r="12" spans="1:8" ht="1.2" hidden="1" customHeight="1" thickBot="1" x14ac:dyDescent="0.4">
      <c r="A12" s="19"/>
      <c r="B12" s="60"/>
      <c r="C12" s="31"/>
      <c r="D12" s="60"/>
      <c r="E12" s="49"/>
      <c r="F12" s="60"/>
      <c r="G12" s="97"/>
    </row>
    <row r="13" spans="1:8" ht="17.399999999999999" x14ac:dyDescent="0.3">
      <c r="A13" s="58">
        <v>2</v>
      </c>
      <c r="B13" s="62" t="s">
        <v>6</v>
      </c>
      <c r="C13" s="28" t="s">
        <v>9</v>
      </c>
      <c r="D13" s="67">
        <f>D15+D16+D17+D18+D19+D20+D21</f>
        <v>34057.29</v>
      </c>
      <c r="E13" s="11">
        <f>E15+E16+E17+E18+E19+E20+E21</f>
        <v>0.19809672616822438</v>
      </c>
      <c r="F13" s="67">
        <f>F15+F16+F17+F18+F19+F20+F21</f>
        <v>0.35</v>
      </c>
      <c r="G13" s="98">
        <v>0.35</v>
      </c>
    </row>
    <row r="14" spans="1:8" ht="15" customHeight="1" thickBot="1" x14ac:dyDescent="0.35">
      <c r="A14" s="47"/>
      <c r="B14" s="63" t="s">
        <v>5</v>
      </c>
      <c r="C14" s="29"/>
      <c r="D14" s="65"/>
      <c r="E14" s="13"/>
      <c r="F14" s="65"/>
      <c r="G14" s="99"/>
    </row>
    <row r="15" spans="1:8" ht="20.25" customHeight="1" x14ac:dyDescent="0.35">
      <c r="A15" s="17"/>
      <c r="B15" s="60" t="s">
        <v>39</v>
      </c>
      <c r="C15" s="30" t="s">
        <v>11</v>
      </c>
      <c r="D15" s="14">
        <v>4547</v>
      </c>
      <c r="E15" s="76">
        <f>D15/12/G3</f>
        <v>2.6687805615579152E-2</v>
      </c>
      <c r="F15" s="74">
        <v>0.04</v>
      </c>
      <c r="G15" s="96"/>
    </row>
    <row r="16" spans="1:8" ht="20.25" customHeight="1" x14ac:dyDescent="0.35">
      <c r="A16" s="17"/>
      <c r="B16" s="15" t="s">
        <v>40</v>
      </c>
      <c r="C16" s="30" t="s">
        <v>11</v>
      </c>
      <c r="D16" s="14">
        <v>4179.6000000000004</v>
      </c>
      <c r="E16" s="76">
        <f>D16/12/G3</f>
        <v>2.4531416835468358E-2</v>
      </c>
      <c r="F16" s="74">
        <v>0.01</v>
      </c>
      <c r="G16" s="96"/>
    </row>
    <row r="17" spans="1:7" ht="20.25" customHeight="1" x14ac:dyDescent="0.35">
      <c r="A17" s="17"/>
      <c r="B17" s="15" t="s">
        <v>41</v>
      </c>
      <c r="C17" s="30" t="s">
        <v>9</v>
      </c>
      <c r="D17" s="14">
        <v>7251.69</v>
      </c>
      <c r="E17" s="76">
        <f>D17/12/G3</f>
        <v>4.2562501232557545E-2</v>
      </c>
      <c r="F17" s="74">
        <v>0</v>
      </c>
      <c r="G17" s="96"/>
    </row>
    <row r="18" spans="1:7" ht="22.8" customHeight="1" x14ac:dyDescent="0.35">
      <c r="A18" s="17"/>
      <c r="B18" s="15" t="s">
        <v>42</v>
      </c>
      <c r="C18" s="30" t="s">
        <v>9</v>
      </c>
      <c r="D18" s="14">
        <v>2183</v>
      </c>
      <c r="E18" s="76">
        <f>D18/13/G3</f>
        <v>1.1827134643394825E-2</v>
      </c>
      <c r="F18" s="74"/>
      <c r="G18" s="96"/>
    </row>
    <row r="19" spans="1:7" ht="18.600000000000001" customHeight="1" x14ac:dyDescent="0.35">
      <c r="A19" s="17"/>
      <c r="B19" s="15" t="s">
        <v>43</v>
      </c>
      <c r="C19" s="30"/>
      <c r="D19" s="14">
        <v>1796</v>
      </c>
      <c r="E19" s="76">
        <f>D19/13/G3</f>
        <v>9.7304323497650509E-3</v>
      </c>
      <c r="F19" s="74"/>
      <c r="G19" s="96"/>
    </row>
    <row r="20" spans="1:7" ht="18.600000000000001" customHeight="1" x14ac:dyDescent="0.35">
      <c r="A20" s="17"/>
      <c r="B20" s="15" t="s">
        <v>45</v>
      </c>
      <c r="C20" s="30"/>
      <c r="D20" s="14">
        <v>2100</v>
      </c>
      <c r="E20" s="76">
        <f>D20/12/G3</f>
        <v>1.2325575498728E-2</v>
      </c>
      <c r="F20" s="74"/>
      <c r="G20" s="96"/>
    </row>
    <row r="21" spans="1:7" ht="20.25" customHeight="1" thickBot="1" x14ac:dyDescent="0.4">
      <c r="A21" s="18"/>
      <c r="B21" s="19" t="s">
        <v>44</v>
      </c>
      <c r="C21" s="31" t="s">
        <v>11</v>
      </c>
      <c r="D21" s="48">
        <v>12000</v>
      </c>
      <c r="E21" s="76">
        <f>D21/12/G3</f>
        <v>7.0431859992731424E-2</v>
      </c>
      <c r="F21" s="75">
        <v>0.3</v>
      </c>
      <c r="G21" s="97"/>
    </row>
    <row r="22" spans="1:7" ht="31.2" customHeight="1" thickBot="1" x14ac:dyDescent="0.35">
      <c r="A22" s="59">
        <v>3</v>
      </c>
      <c r="B22" s="46" t="s">
        <v>46</v>
      </c>
      <c r="C22" s="32" t="s">
        <v>9</v>
      </c>
      <c r="D22" s="20">
        <f>D24+D25+D26</f>
        <v>42000</v>
      </c>
      <c r="E22" s="21">
        <f>E24+E26</f>
        <v>0.24651150997456001</v>
      </c>
      <c r="F22" s="20">
        <v>0.2</v>
      </c>
      <c r="G22" s="100">
        <v>0.25</v>
      </c>
    </row>
    <row r="23" spans="1:7" ht="0.6" customHeight="1" x14ac:dyDescent="0.35">
      <c r="A23" s="22"/>
      <c r="B23" s="15" t="s">
        <v>19</v>
      </c>
      <c r="C23" s="33" t="s">
        <v>11</v>
      </c>
      <c r="D23" s="17"/>
      <c r="E23" s="23"/>
      <c r="F23" s="24"/>
      <c r="G23" s="95"/>
    </row>
    <row r="24" spans="1:7" ht="25.8" customHeight="1" x14ac:dyDescent="0.35">
      <c r="A24" s="22"/>
      <c r="B24" s="15"/>
      <c r="C24" s="33"/>
      <c r="D24" s="15"/>
      <c r="E24" s="16"/>
      <c r="F24" s="15"/>
      <c r="G24" s="96"/>
    </row>
    <row r="25" spans="1:7" ht="1.8" hidden="1" customHeight="1" x14ac:dyDescent="0.35">
      <c r="A25" s="22"/>
      <c r="B25" s="15"/>
      <c r="C25" s="33"/>
      <c r="D25" s="15"/>
      <c r="E25" s="16"/>
      <c r="F25" s="15"/>
      <c r="G25" s="96"/>
    </row>
    <row r="26" spans="1:7" ht="18.600000000000001" customHeight="1" thickBot="1" x14ac:dyDescent="0.4">
      <c r="A26" s="14"/>
      <c r="B26" s="37" t="s">
        <v>12</v>
      </c>
      <c r="C26" s="33"/>
      <c r="D26" s="15">
        <v>42000</v>
      </c>
      <c r="E26" s="16">
        <f>D26/12/G3</f>
        <v>0.24651150997456001</v>
      </c>
      <c r="F26" s="15">
        <v>0.2</v>
      </c>
      <c r="G26" s="96"/>
    </row>
    <row r="27" spans="1:7" ht="17.399999999999999" x14ac:dyDescent="0.3">
      <c r="A27" s="45">
        <v>4</v>
      </c>
      <c r="B27" s="58" t="s">
        <v>7</v>
      </c>
      <c r="C27" s="28"/>
      <c r="D27" s="10"/>
      <c r="E27" s="11"/>
      <c r="F27" s="10"/>
      <c r="G27" s="98"/>
    </row>
    <row r="28" spans="1:7" ht="17.399999999999999" x14ac:dyDescent="0.3">
      <c r="A28" s="58"/>
      <c r="B28" s="58" t="s">
        <v>8</v>
      </c>
      <c r="C28" s="34"/>
      <c r="D28" s="24"/>
      <c r="E28" s="23"/>
      <c r="F28" s="24"/>
      <c r="G28" s="95"/>
    </row>
    <row r="29" spans="1:7" ht="18" thickBot="1" x14ac:dyDescent="0.35">
      <c r="A29" s="47"/>
      <c r="B29" s="47" t="s">
        <v>16</v>
      </c>
      <c r="C29" s="34" t="s">
        <v>9</v>
      </c>
      <c r="D29" s="12">
        <f>D30+D31+D32+D33+D34+D35+D36+D37+D38</f>
        <v>555703.19999999995</v>
      </c>
      <c r="E29" s="13">
        <f>D29/12/G3</f>
        <v>3.2616008316594023</v>
      </c>
      <c r="F29" s="12">
        <f>F30+F31+F32+F38</f>
        <v>0.77</v>
      </c>
      <c r="G29" s="99">
        <v>1.39</v>
      </c>
    </row>
    <row r="30" spans="1:7" ht="19.2" customHeight="1" x14ac:dyDescent="0.35">
      <c r="A30" s="25"/>
      <c r="B30" s="69"/>
      <c r="C30" s="35"/>
      <c r="D30" s="15"/>
      <c r="E30" s="16"/>
      <c r="F30" s="15"/>
      <c r="G30" s="96"/>
    </row>
    <row r="31" spans="1:7" ht="16.2" customHeight="1" x14ac:dyDescent="0.35">
      <c r="A31" s="25"/>
      <c r="B31" s="68" t="s">
        <v>47</v>
      </c>
      <c r="C31" s="30"/>
      <c r="D31" s="15">
        <v>123553</v>
      </c>
      <c r="E31" s="16">
        <f>D31/12/G3</f>
        <v>0.72517229980682885</v>
      </c>
      <c r="F31" s="17">
        <v>0.65</v>
      </c>
      <c r="G31" s="101"/>
    </row>
    <row r="32" spans="1:7" ht="17.399999999999999" x14ac:dyDescent="0.3">
      <c r="A32" s="25"/>
      <c r="B32" s="70" t="s">
        <v>48</v>
      </c>
      <c r="C32" s="34"/>
      <c r="D32" s="72">
        <v>32901</v>
      </c>
      <c r="E32" s="77">
        <f>D32/12/G3</f>
        <v>0.19310655213507139</v>
      </c>
      <c r="F32" s="17"/>
      <c r="G32" s="101"/>
    </row>
    <row r="33" spans="1:7" ht="18" x14ac:dyDescent="0.35">
      <c r="A33" s="25"/>
      <c r="B33" s="70" t="s">
        <v>54</v>
      </c>
      <c r="C33" s="30"/>
      <c r="D33" s="72">
        <v>3324</v>
      </c>
      <c r="E33" s="16">
        <f>D33/12/G3</f>
        <v>1.9509625217986607E-2</v>
      </c>
      <c r="F33" s="17"/>
      <c r="G33" s="101"/>
    </row>
    <row r="34" spans="1:7" ht="17.399999999999999" x14ac:dyDescent="0.3">
      <c r="A34" s="25"/>
      <c r="B34" s="70" t="s">
        <v>51</v>
      </c>
      <c r="C34" s="34"/>
      <c r="D34" s="72">
        <v>134841.20000000001</v>
      </c>
      <c r="E34" s="106">
        <f>D34/12/G3</f>
        <v>0.79142637663765825</v>
      </c>
      <c r="F34" s="17" t="s">
        <v>75</v>
      </c>
      <c r="G34" s="101"/>
    </row>
    <row r="35" spans="1:7" ht="17.399999999999999" x14ac:dyDescent="0.3">
      <c r="A35" s="25"/>
      <c r="B35" s="71" t="s">
        <v>52</v>
      </c>
      <c r="C35" s="34" t="s">
        <v>11</v>
      </c>
      <c r="D35" s="72">
        <v>50897</v>
      </c>
      <c r="E35" s="77">
        <f>D35/12/G3</f>
        <v>0.29873086483750433</v>
      </c>
      <c r="F35" s="17"/>
      <c r="G35" s="101"/>
    </row>
    <row r="36" spans="1:7" ht="17.399999999999999" x14ac:dyDescent="0.3">
      <c r="A36" s="25"/>
      <c r="B36" s="70" t="s">
        <v>49</v>
      </c>
      <c r="C36" s="34"/>
      <c r="D36" s="72">
        <v>15576</v>
      </c>
      <c r="E36" s="77">
        <f>D36/12/G3</f>
        <v>9.1420554270565391E-2</v>
      </c>
      <c r="F36" s="17"/>
      <c r="G36" s="101"/>
    </row>
    <row r="37" spans="1:7" ht="17.399999999999999" x14ac:dyDescent="0.3">
      <c r="A37" s="25"/>
      <c r="B37" s="70" t="s">
        <v>53</v>
      </c>
      <c r="C37" s="34"/>
      <c r="D37" s="72">
        <v>183894</v>
      </c>
      <c r="E37" s="106">
        <f>D37/12/G3</f>
        <v>1.0793330384586128</v>
      </c>
      <c r="F37" s="17" t="s">
        <v>75</v>
      </c>
      <c r="G37" s="101"/>
    </row>
    <row r="38" spans="1:7" ht="21.6" customHeight="1" thickBot="1" x14ac:dyDescent="0.35">
      <c r="A38" s="25"/>
      <c r="B38" s="73" t="s">
        <v>30</v>
      </c>
      <c r="C38" s="29" t="s">
        <v>13</v>
      </c>
      <c r="D38" s="72">
        <v>10717</v>
      </c>
      <c r="E38" s="77">
        <f>D38/12/G3</f>
        <v>6.2901520295175234E-2</v>
      </c>
      <c r="F38" s="17">
        <v>0.12</v>
      </c>
      <c r="G38" s="101"/>
    </row>
    <row r="39" spans="1:7" ht="18" thickBot="1" x14ac:dyDescent="0.35">
      <c r="A39" s="20">
        <v>5</v>
      </c>
      <c r="B39" s="46" t="s">
        <v>58</v>
      </c>
      <c r="C39" s="33" t="s">
        <v>9</v>
      </c>
      <c r="D39" s="10">
        <f>D40+D41+D42+D43+D44+D45+D46+D47+D49</f>
        <v>2518305.73</v>
      </c>
      <c r="E39" s="11">
        <f>D39/12/G3</f>
        <v>14.780746382854442</v>
      </c>
      <c r="F39" s="10">
        <v>11.99</v>
      </c>
      <c r="G39" s="98">
        <f>G40+G43+G44+G45+G46+G47+G48+G49</f>
        <v>16.070000000000004</v>
      </c>
    </row>
    <row r="40" spans="1:7" ht="18.600000000000001" thickBot="1" x14ac:dyDescent="0.4">
      <c r="A40" s="24"/>
      <c r="B40" s="89" t="s">
        <v>70</v>
      </c>
      <c r="C40" s="33"/>
      <c r="D40" s="78">
        <v>2351180</v>
      </c>
      <c r="E40" s="88">
        <f>D40/12/G3</f>
        <v>13.799831714809189</v>
      </c>
      <c r="F40" s="26">
        <v>11.99</v>
      </c>
      <c r="G40" s="98">
        <v>14.63</v>
      </c>
    </row>
    <row r="41" spans="1:7" ht="18.600000000000001" thickBot="1" x14ac:dyDescent="0.4">
      <c r="A41" s="24"/>
      <c r="B41" s="89" t="s">
        <v>68</v>
      </c>
      <c r="C41" s="33"/>
      <c r="D41" s="78"/>
      <c r="E41" s="11"/>
      <c r="F41" s="10"/>
      <c r="G41" s="98"/>
    </row>
    <row r="42" spans="1:7" ht="18.600000000000001" thickBot="1" x14ac:dyDescent="0.4">
      <c r="A42" s="24"/>
      <c r="B42" s="89" t="s">
        <v>69</v>
      </c>
      <c r="C42" s="33"/>
      <c r="D42" s="78"/>
      <c r="E42" s="11"/>
      <c r="F42" s="10"/>
      <c r="G42" s="98"/>
    </row>
    <row r="43" spans="1:7" ht="22.2" customHeight="1" x14ac:dyDescent="0.35">
      <c r="A43" s="17"/>
      <c r="B43" s="89" t="s">
        <v>55</v>
      </c>
      <c r="C43" s="35" t="s">
        <v>11</v>
      </c>
      <c r="D43" s="78">
        <v>82872</v>
      </c>
      <c r="E43" s="66"/>
      <c r="F43" s="26"/>
      <c r="G43" s="102">
        <v>0.49</v>
      </c>
    </row>
    <row r="44" spans="1:7" ht="22.2" customHeight="1" x14ac:dyDescent="0.35">
      <c r="A44" s="17"/>
      <c r="B44" s="90" t="s">
        <v>56</v>
      </c>
      <c r="C44" s="30"/>
      <c r="D44" s="15">
        <v>10724</v>
      </c>
      <c r="E44" s="16"/>
      <c r="F44" s="17"/>
      <c r="G44" s="101">
        <v>0.06</v>
      </c>
    </row>
    <row r="45" spans="1:7" ht="22.2" customHeight="1" x14ac:dyDescent="0.35">
      <c r="A45" s="17"/>
      <c r="B45" s="90" t="s">
        <v>57</v>
      </c>
      <c r="C45" s="30"/>
      <c r="D45" s="15">
        <v>17660.830000000002</v>
      </c>
      <c r="E45" s="16"/>
      <c r="F45" s="17"/>
      <c r="G45" s="101">
        <v>0.1</v>
      </c>
    </row>
    <row r="46" spans="1:7" ht="22.2" customHeight="1" x14ac:dyDescent="0.35">
      <c r="A46" s="17"/>
      <c r="B46" s="90" t="s">
        <v>67</v>
      </c>
      <c r="C46" s="30"/>
      <c r="D46" s="15">
        <v>8975</v>
      </c>
      <c r="E46" s="16"/>
      <c r="F46" s="17"/>
      <c r="G46" s="101">
        <v>0.05</v>
      </c>
    </row>
    <row r="47" spans="1:7" ht="22.2" customHeight="1" x14ac:dyDescent="0.35">
      <c r="A47" s="17"/>
      <c r="B47" s="90" t="s">
        <v>59</v>
      </c>
      <c r="C47" s="30"/>
      <c r="D47" s="15">
        <v>11893.9</v>
      </c>
      <c r="E47" s="16"/>
      <c r="F47" s="17"/>
      <c r="G47" s="101">
        <v>7.0000000000000007E-2</v>
      </c>
    </row>
    <row r="48" spans="1:7" ht="22.2" customHeight="1" x14ac:dyDescent="0.35">
      <c r="A48" s="17"/>
      <c r="B48" s="90" t="s">
        <v>72</v>
      </c>
      <c r="C48" s="30"/>
      <c r="D48" s="15"/>
      <c r="E48" s="16"/>
      <c r="F48" s="17"/>
      <c r="G48" s="101">
        <v>0.47</v>
      </c>
    </row>
    <row r="49" spans="1:7" ht="18.600000000000001" customHeight="1" thickBot="1" x14ac:dyDescent="0.4">
      <c r="A49" s="17"/>
      <c r="B49" s="91" t="s">
        <v>61</v>
      </c>
      <c r="C49" s="30" t="s">
        <v>11</v>
      </c>
      <c r="D49" s="15">
        <v>35000</v>
      </c>
      <c r="E49" s="16"/>
      <c r="F49" s="17"/>
      <c r="G49" s="101">
        <v>0.2</v>
      </c>
    </row>
    <row r="50" spans="1:7" ht="24.6" customHeight="1" thickBot="1" x14ac:dyDescent="0.35">
      <c r="A50" s="20">
        <v>6</v>
      </c>
      <c r="B50" s="46" t="s">
        <v>17</v>
      </c>
      <c r="C50" s="36" t="s">
        <v>9</v>
      </c>
      <c r="D50" s="20">
        <v>424562.64</v>
      </c>
      <c r="E50" s="21">
        <f>D50/12/G3</f>
        <v>2.4918947015520363</v>
      </c>
      <c r="F50" s="20">
        <v>3.01</v>
      </c>
      <c r="G50" s="100">
        <v>2.8</v>
      </c>
    </row>
    <row r="51" spans="1:7" ht="43.2" customHeight="1" thickBot="1" x14ac:dyDescent="0.35">
      <c r="A51" s="10">
        <v>7</v>
      </c>
      <c r="B51" s="45" t="s">
        <v>60</v>
      </c>
      <c r="C51" s="36" t="s">
        <v>9</v>
      </c>
      <c r="D51" s="20">
        <v>182046</v>
      </c>
      <c r="E51" s="21">
        <f>D51/12/G3</f>
        <v>1.0684865320197321</v>
      </c>
      <c r="F51" s="20">
        <v>1.1399999999999999</v>
      </c>
      <c r="G51" s="94">
        <v>1.1399999999999999</v>
      </c>
    </row>
    <row r="52" spans="1:7" ht="18" thickBot="1" x14ac:dyDescent="0.35">
      <c r="A52" s="20">
        <v>8</v>
      </c>
      <c r="B52" s="46" t="s">
        <v>50</v>
      </c>
      <c r="C52" s="29" t="s">
        <v>9</v>
      </c>
      <c r="D52" s="12">
        <v>50000</v>
      </c>
      <c r="E52" s="13">
        <f>D52/12/G3</f>
        <v>0.29346608330304763</v>
      </c>
      <c r="F52" s="12">
        <v>0.31</v>
      </c>
      <c r="G52" s="99">
        <v>0.31</v>
      </c>
    </row>
    <row r="53" spans="1:7" ht="21" customHeight="1" thickBot="1" x14ac:dyDescent="0.35">
      <c r="A53" s="12">
        <v>9</v>
      </c>
      <c r="B53" s="47" t="s">
        <v>25</v>
      </c>
      <c r="C53" s="29" t="s">
        <v>9</v>
      </c>
      <c r="D53" s="12">
        <v>123929</v>
      </c>
      <c r="E53" s="13">
        <f>D53/12/G3</f>
        <v>0.72737916475326769</v>
      </c>
      <c r="F53" s="12">
        <v>0.65</v>
      </c>
      <c r="G53" s="99">
        <v>0.73</v>
      </c>
    </row>
    <row r="54" spans="1:7" ht="21" customHeight="1" thickBot="1" x14ac:dyDescent="0.35">
      <c r="A54" s="20">
        <v>10</v>
      </c>
      <c r="B54" s="57" t="s">
        <v>14</v>
      </c>
      <c r="C54" s="36" t="s">
        <v>11</v>
      </c>
      <c r="D54" s="20">
        <v>51246</v>
      </c>
      <c r="E54" s="21">
        <f>D54/12/G3</f>
        <v>0.30077925809895956</v>
      </c>
      <c r="F54" s="21">
        <v>0.3</v>
      </c>
      <c r="G54" s="100">
        <v>0.3</v>
      </c>
    </row>
    <row r="55" spans="1:7" ht="27.6" customHeight="1" thickBot="1" x14ac:dyDescent="0.35">
      <c r="A55" s="50" t="s">
        <v>31</v>
      </c>
      <c r="B55" s="51" t="s">
        <v>28</v>
      </c>
      <c r="C55" s="36" t="s">
        <v>11</v>
      </c>
      <c r="D55" s="50">
        <f>D6+D13+D22+D29+D39+D50+D51+D52+D53+D54</f>
        <v>4046772.22</v>
      </c>
      <c r="E55" s="52">
        <f>E6+E13+E22+E29+E39+E50+E51+E52+E53+E54</f>
        <v>23.750011404543478</v>
      </c>
      <c r="F55" s="52">
        <f>F6+F13+F22+F29+F39+F50+F51+F52+F53+F54</f>
        <v>18.919999999999998</v>
      </c>
      <c r="G55" s="103">
        <f>G6+G13+G22+G29+G39+G50+G51+G52+G53+G54</f>
        <v>23.720000000000006</v>
      </c>
    </row>
    <row r="56" spans="1:7" ht="30" customHeight="1" thickBot="1" x14ac:dyDescent="0.35">
      <c r="A56" s="20">
        <v>12</v>
      </c>
      <c r="B56" s="27" t="s">
        <v>24</v>
      </c>
      <c r="C56" s="36" t="s">
        <v>11</v>
      </c>
      <c r="D56" s="20">
        <v>148260</v>
      </c>
      <c r="E56" s="21">
        <f>D56/12/G3</f>
        <v>0.87018563021019679</v>
      </c>
      <c r="F56" s="20">
        <v>0.93</v>
      </c>
      <c r="G56" s="94">
        <v>0.93</v>
      </c>
    </row>
    <row r="57" spans="1:7" ht="25.2" customHeight="1" thickBot="1" x14ac:dyDescent="0.35">
      <c r="A57" s="53">
        <v>13</v>
      </c>
      <c r="B57" s="54" t="s">
        <v>10</v>
      </c>
      <c r="C57" s="55" t="s">
        <v>11</v>
      </c>
      <c r="D57" s="53">
        <f>D55+D56</f>
        <v>4195032.2200000007</v>
      </c>
      <c r="E57" s="56">
        <f>E55+E56</f>
        <v>24.620197034753676</v>
      </c>
      <c r="F57" s="56">
        <f>F55+F56</f>
        <v>19.849999999999998</v>
      </c>
      <c r="G57" s="104">
        <f>G55+G56</f>
        <v>24.650000000000006</v>
      </c>
    </row>
    <row r="59" spans="1:7" ht="17.399999999999999" x14ac:dyDescent="0.3">
      <c r="B59" s="43" t="s">
        <v>32</v>
      </c>
      <c r="E59" s="44"/>
    </row>
    <row r="60" spans="1:7" ht="15.6" x14ac:dyDescent="0.3">
      <c r="A60" s="79"/>
      <c r="B60" s="80" t="s">
        <v>73</v>
      </c>
    </row>
    <row r="61" spans="1:7" ht="15.6" x14ac:dyDescent="0.3">
      <c r="A61" s="79"/>
      <c r="B61" s="80" t="s">
        <v>71</v>
      </c>
      <c r="C61" s="81">
        <v>-2.64</v>
      </c>
      <c r="D61" s="81" t="s">
        <v>65</v>
      </c>
    </row>
    <row r="62" spans="1:7" ht="17.399999999999999" x14ac:dyDescent="0.3">
      <c r="A62" s="79"/>
      <c r="B62" s="43" t="s">
        <v>33</v>
      </c>
      <c r="C62" s="82"/>
      <c r="D62" s="82"/>
    </row>
    <row r="63" spans="1:7" ht="15.6" x14ac:dyDescent="0.3">
      <c r="C63" s="81"/>
    </row>
    <row r="64" spans="1:7" ht="17.399999999999999" x14ac:dyDescent="0.3">
      <c r="B64" s="43" t="s">
        <v>62</v>
      </c>
      <c r="C64" s="81">
        <v>-0.15</v>
      </c>
      <c r="D64" s="81" t="s">
        <v>64</v>
      </c>
    </row>
    <row r="65" spans="1:6" ht="15.6" x14ac:dyDescent="0.3">
      <c r="C65" s="81"/>
      <c r="D65" s="83"/>
    </row>
    <row r="66" spans="1:6" ht="15.6" x14ac:dyDescent="0.3">
      <c r="B66" s="84" t="s">
        <v>63</v>
      </c>
      <c r="C66" s="81">
        <v>-0.18</v>
      </c>
      <c r="D66" s="81" t="s">
        <v>65</v>
      </c>
      <c r="F66" s="1"/>
    </row>
    <row r="67" spans="1:6" x14ac:dyDescent="0.25">
      <c r="C67" s="105"/>
      <c r="D67" s="105"/>
    </row>
    <row r="68" spans="1:6" ht="17.399999999999999" x14ac:dyDescent="0.3">
      <c r="A68" s="44"/>
      <c r="B68" s="81" t="s">
        <v>76</v>
      </c>
      <c r="C68" s="81"/>
      <c r="D68" s="1"/>
    </row>
    <row r="70" spans="1:6" ht="15.6" x14ac:dyDescent="0.3">
      <c r="B70" s="85" t="s">
        <v>66</v>
      </c>
      <c r="C70" s="86" t="s">
        <v>74</v>
      </c>
      <c r="D70" s="85" t="s">
        <v>77</v>
      </c>
      <c r="E70" s="87"/>
    </row>
  </sheetData>
  <phoneticPr fontId="0" type="noConversion"/>
  <pageMargins left="0.25" right="0.25" top="0.75" bottom="0.75" header="0.3" footer="0.3"/>
  <pageSetup paperSize="9" scale="62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2020-03-18T13:02:18Z</cp:lastPrinted>
  <dcterms:created xsi:type="dcterms:W3CDTF">2011-07-12T11:42:04Z</dcterms:created>
  <dcterms:modified xsi:type="dcterms:W3CDTF">2020-03-19T07:17:55Z</dcterms:modified>
</cp:coreProperties>
</file>